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Z:\Katarzyna Pszczółkowska\przetargi 2026\02_Wyposazenie Młyna\na bip\"/>
    </mc:Choice>
  </mc:AlternateContent>
  <bookViews>
    <workbookView xWindow="0" yWindow="0" windowWidth="19200" windowHeight="11370"/>
  </bookViews>
  <sheets>
    <sheet name="Arkusz1" sheetId="2" r:id="rId1"/>
  </sheets>
  <definedNames>
    <definedName name="_Hlk205306497" localSheetId="0">Arkusz1!#REF!</definedName>
  </definedNames>
  <calcPr calcId="162913"/>
</workbook>
</file>

<file path=xl/calcChain.xml><?xml version="1.0" encoding="utf-8"?>
<calcChain xmlns="http://schemas.openxmlformats.org/spreadsheetml/2006/main">
  <c r="J78" i="2" l="1"/>
  <c r="J71" i="2"/>
  <c r="J58" i="2"/>
  <c r="J46" i="2"/>
  <c r="J47" i="2"/>
  <c r="J48" i="2"/>
  <c r="J45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30" i="2"/>
  <c r="J25" i="2"/>
  <c r="J26" i="2"/>
  <c r="J27" i="2"/>
  <c r="J28" i="2"/>
  <c r="J24" i="2"/>
  <c r="H45" i="2"/>
  <c r="H39" i="2"/>
  <c r="K75" i="2"/>
  <c r="K76" i="2"/>
  <c r="K77" i="2"/>
  <c r="H75" i="2"/>
  <c r="H76" i="2"/>
  <c r="H77" i="2"/>
  <c r="K74" i="2"/>
  <c r="H74" i="2"/>
  <c r="H78" i="2" s="1"/>
  <c r="K66" i="2"/>
  <c r="K67" i="2"/>
  <c r="K68" i="2"/>
  <c r="K69" i="2"/>
  <c r="K70" i="2"/>
  <c r="H67" i="2"/>
  <c r="H68" i="2"/>
  <c r="H69" i="2"/>
  <c r="H70" i="2"/>
  <c r="H66" i="2"/>
  <c r="K63" i="2"/>
  <c r="K64" i="2"/>
  <c r="K65" i="2"/>
  <c r="H63" i="2"/>
  <c r="H64" i="2"/>
  <c r="H65" i="2"/>
  <c r="K62" i="2"/>
  <c r="H62" i="2"/>
  <c r="K55" i="2"/>
  <c r="K56" i="2"/>
  <c r="K57" i="2"/>
  <c r="H55" i="2"/>
  <c r="H56" i="2"/>
  <c r="H57" i="2"/>
  <c r="K54" i="2"/>
  <c r="H54" i="2"/>
  <c r="K53" i="2"/>
  <c r="H53" i="2"/>
  <c r="K46" i="2"/>
  <c r="K47" i="2"/>
  <c r="K48" i="2"/>
  <c r="H46" i="2"/>
  <c r="H47" i="2"/>
  <c r="H48" i="2"/>
  <c r="K45" i="2"/>
  <c r="K38" i="2"/>
  <c r="K39" i="2"/>
  <c r="K40" i="2"/>
  <c r="K41" i="2"/>
  <c r="K42" i="2"/>
  <c r="K43" i="2"/>
  <c r="H38" i="2"/>
  <c r="H40" i="2"/>
  <c r="H41" i="2"/>
  <c r="H42" i="2"/>
  <c r="H43" i="2"/>
  <c r="K37" i="2"/>
  <c r="H37" i="2"/>
  <c r="H36" i="2"/>
  <c r="K31" i="2"/>
  <c r="K32" i="2"/>
  <c r="K33" i="2"/>
  <c r="K34" i="2"/>
  <c r="K35" i="2"/>
  <c r="K36" i="2"/>
  <c r="H31" i="2"/>
  <c r="H32" i="2"/>
  <c r="H33" i="2"/>
  <c r="H34" i="2"/>
  <c r="H35" i="2"/>
  <c r="H30" i="2"/>
  <c r="K30" i="2"/>
  <c r="K24" i="2"/>
  <c r="K25" i="2"/>
  <c r="K26" i="2"/>
  <c r="K27" i="2"/>
  <c r="K28" i="2"/>
  <c r="H25" i="2"/>
  <c r="H26" i="2"/>
  <c r="H27" i="2"/>
  <c r="H28" i="2"/>
  <c r="H24" i="2"/>
  <c r="H20" i="2"/>
  <c r="H21" i="2"/>
  <c r="H22" i="2"/>
  <c r="K20" i="2"/>
  <c r="K21" i="2"/>
  <c r="K22" i="2"/>
  <c r="J20" i="2"/>
  <c r="J21" i="2"/>
  <c r="J22" i="2"/>
  <c r="J19" i="2"/>
  <c r="K19" i="2" s="1"/>
  <c r="H19" i="2"/>
  <c r="K78" i="2" l="1"/>
  <c r="K58" i="2"/>
  <c r="K71" i="2"/>
  <c r="H71" i="2"/>
  <c r="H58" i="2"/>
  <c r="K49" i="2"/>
  <c r="J49" i="2"/>
  <c r="J79" i="2" s="1"/>
  <c r="H49" i="2"/>
  <c r="K79" i="2" l="1"/>
  <c r="H79" i="2"/>
</calcChain>
</file>

<file path=xl/sharedStrings.xml><?xml version="1.0" encoding="utf-8"?>
<sst xmlns="http://schemas.openxmlformats.org/spreadsheetml/2006/main" count="209" uniqueCount="115">
  <si>
    <t>SPRZĘT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</si>
  <si>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</si>
  <si>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</si>
  <si>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</si>
  <si>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</si>
  <si>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</si>
  <si>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</si>
  <si>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</si>
  <si>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</si>
  <si>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</si>
  <si>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RAZEM WARTOŚĆ ZŁOTYCH BRUTTO</t>
  </si>
  <si>
    <t>W związku z realizacją przedmiotowego zamówienia zostały uwzględnione w opisie przedmiotu zamówienia wymogi dostępności dla osób ze szczególnymi potrzebami zgodnie z zasadami wynikającymi z postanowień ustawy z dnia 19 lipca 2019 r. o zapewnieniu dostępności osobom ze szczególnymi potrzebami (Dz.U. z 2024 r., poz. 1411 ze zm.).</t>
  </si>
  <si>
    <t>Młyn Ciechanów - ZESTAWIENIE ILOŚCIOWE WYPOSAŻENIA</t>
  </si>
  <si>
    <t>SALA Widowiskowa</t>
  </si>
  <si>
    <t>Konsoleta + Stagebox</t>
  </si>
  <si>
    <t>Głośniki frontowe szerokopasmowe</t>
  </si>
  <si>
    <t>Głośniki frontowe niskotonowe</t>
  </si>
  <si>
    <t>Montaż, konfiguracja, programowanie, szkolenie obsługi, obsługa gwarancyjna.</t>
  </si>
  <si>
    <t>Mechanika sceniczna + okotarowanie + scena + fotele</t>
  </si>
  <si>
    <t>Wykonanie warsztatowe ze stali malowanej na kolor czarny mat, dopasowane do konstrukcji dachu oraz ścian</t>
  </si>
  <si>
    <t>Konstrukcja miedzy przednia a tylną ścianą</t>
  </si>
  <si>
    <t>Do każdego mostu: 2 Wyciągarki D8+, 10mb konstrukcji Tri Systemowej 290 Czarnej 3mm ścianka</t>
  </si>
  <si>
    <t>Okablowanie zasilająco - sterujące</t>
  </si>
  <si>
    <t>Okablowanie (LAN, zasilające, mikrofonowe, sygnałowe itp.) niezbędne do prawidłowego działania systemu, Rozdzielnica</t>
  </si>
  <si>
    <t>Multimedia</t>
  </si>
  <si>
    <t>Projektor Horyzontalny</t>
  </si>
  <si>
    <t>Uchwyt do Projektora Horyzontalnego</t>
  </si>
  <si>
    <t>System bezprzewodowej transmisji obrazu i dźwięku</t>
  </si>
  <si>
    <t>Matryca Video</t>
  </si>
  <si>
    <t>Ekran Ramowy Horyzontalny 6m</t>
  </si>
  <si>
    <t>Ekran Elektryczny Frontowy 5.5m</t>
  </si>
  <si>
    <t>Projektor Instalacyjny Frontowy</t>
  </si>
  <si>
    <t>Winda Elektryczna Do Projektora</t>
  </si>
  <si>
    <t>System Sterowania (z akcesoriami)</t>
  </si>
  <si>
    <t>Indywidualny tłumacz automatyczny</t>
  </si>
  <si>
    <t>dla 150 osób - odbiorniki bezprzewodowe, słuchawki, walizki do ładowania odbiorników, wszelkie akcesoria</t>
  </si>
  <si>
    <t>Komputer Technika</t>
  </si>
  <si>
    <t>Komputer Technika do obsługi i przygotowywania materiałów oraz realizacji, system iOS, wysokiej jakości z oprogramowaniem niezbędnym do obsługi danego działu</t>
  </si>
  <si>
    <t>oświetlenie sceniczne</t>
  </si>
  <si>
    <t>Ruchoma Głowica Spot LED</t>
  </si>
  <si>
    <t>SALA - II Piętro</t>
  </si>
  <si>
    <t>multimedia</t>
  </si>
  <si>
    <t>Ekran Elektryczny Frontowy 4.5m</t>
  </si>
  <si>
    <t>Mapping Budynku - Projektor</t>
  </si>
  <si>
    <t>Obudowa Pogodoodporna do projektora</t>
  </si>
  <si>
    <t>Ekran Plenerowy mobilny</t>
  </si>
  <si>
    <t>Zestaw audio plenerowy 5.1</t>
  </si>
  <si>
    <t>Zestaw mobilny na potańcówki</t>
  </si>
  <si>
    <t>System Wystawienniczy</t>
  </si>
  <si>
    <t>System do wystaw - konstrukcje do powieszenia 100 obrazów, oświetlenie muzealne/wystawiennicze 135 pkt. montowane do konstrukcji szyn aluminiowych z zasilaniem, sterowane pod względem mocy i koloru, część elementów mobilna</t>
  </si>
  <si>
    <t>pętla indukcyjna mobilna</t>
  </si>
  <si>
    <t xml:space="preserve">zewnętrzny modułowy  ekranu LED </t>
  </si>
  <si>
    <t>kpl</t>
  </si>
  <si>
    <t>Cyfrowa konsoleta foniczna monitorowa - 1 szt.
• Nie mniej niż 48 kanałów stereo (40 stereo in, 8 stereo aux in),
• Nie mniej niż 28 szyn miksujących stereo (16 stereo aux, 8 matryc stereo, 4 wyjścia główne stereo),
• Ekran dotykowy o przekątnej nie mniejszej niż 10 cali,
• Konsole należy dostarczyć wraz z dedykowana kartą DANTE o parametrach minimalnych:
- min 64 x 64 kanały
- nie mniej niż 48 kHz częstotliwość próbkowania
- rozdzielczość nie mniej niż 24 bit
W zestawie skrzynia RACK z akcesoriami: listwa zasilająca, patchpanel, akcesoria organizujące okablowanie, komplet akcesoriów montażowych (złączki, uchwyty, zaślepki itp.) - zgodnie z zapotrzebowaniem rzeczywistym.
W komplecie stagebox min. wejścia/wyjścia 48/16 z własną skrzynią rack Cyfrowy moduł wejść/wyjść / Stagebox - 1 szt.
• Nie mniej niż 32 w pełni programowalne, zaprojektowane przedwzmacniacze mikrofonowe
• Nie mniej niż 16 analogowych, symetrycznych wyjść ze złączami XLR.
• Nie mniej niż 2 porty AES-3 (AES/EBU) do bezpośredniego podłączenia cyfrowego systemu PA.
w zestawie skrzynia RACK</t>
  </si>
  <si>
    <t>Aktywny Zestaw głośnikowy - 3szt.
Pojedynczy moduł powinien umożliwić osiągnięcie mocy 143 dB SPL. Dźwięk w płaszczyźnie poziomej propagowany powinien być w obszarze 120 stopni, natomiast kąt propagacji
pionowej dobierany powinien być adaptacyjnie.</t>
  </si>
  <si>
    <t>szt</t>
  </si>
  <si>
    <t>Aktywny zestaw głośnikowy niskotonowy - 2szt., każdy o parametrach co najmniej: Pasmo przenoszenia: 25 Hz–120 Hz
Maksymalny SPL: 141dB
Tryb pracy: pojedynczy wzmacniacz VLF
Podsystem: stożek 2×18″, wentylowany VC 4" Obsługa mocy: 2 x 2500 W
Złącze sieciowe AC (nominalne): Neutrik PowerCON TRUE1 TOP, Ethernet/Dante, XLR/analogowy</t>
  </si>
  <si>
    <t>lp</t>
  </si>
  <si>
    <t>Konstrukcje/Mocowania dla Wyciągarek Mostów oświatleniowych</t>
  </si>
  <si>
    <t>jm</t>
  </si>
  <si>
    <t xml:space="preserve">Aluminiowa konstrukcja Quadro, długość ok 15mb, dopasowana do nośności montowanego sprzętu, rozstaw osi min 40, a najlepiej ok 50cm między rurami, grubość ok 5mm, aluminium lub stal, komplet akcesoriów montażowych (złączki, uchwyty, zaślepki itp.) niezbędny do prawidłowego i estetycznego montażu dostarczonych rozwiązań
</t>
  </si>
  <si>
    <t xml:space="preserve">Mosty Oświetleniowe Ruchome (2 wyciągarki +
konstrukcje TRIO aluminiowe) - Komplet
</t>
  </si>
  <si>
    <t>Jasność: minimum 10.000 ANSI
Rozdzielczość co najmniej FULLHD 60kl/sek Rodzaj źródła światła: laser
Optyka o parametrze odległości ws do szerokości obrazu (Throw Distans) mniejsze niż 0.4:1
Sterowanie: TAK (po LAN/RJ45 lub po RS232)
Żywotność źródła światła: min. 20.000 godzin</t>
  </si>
  <si>
    <t>szt.</t>
  </si>
  <si>
    <t>Stalowy, malowany proszkowo na dowolny kolor RAL wybrany przez Zamawiającego Regulacja w 3 płaszczyznach
Przepust na kable w profilu uchwytu minimum 45mm
Rozstaw 4 łapek do montażu projektora minimum 40cm dla osi montażu śrub mocujących projektor Udźwig minimum 30kg
Zabezpieczenie przed zerwaniem linką stalową</t>
  </si>
  <si>
    <t>ILOŚĆ</t>
  </si>
  <si>
    <t>Odbiornik audio-video bezprzewodowy, 2-antenowy, podział obrazu na 4 części, rozdzielczość 4K
4 nadajniki w formie przycisków podłączanych na krótkich kablach 2szt. USB-A lub HDMI oraz 2szt. USB-C do komputera z ledowym okrągłym światłem LED stanu nadajnika - typ do wyboru przez Zamawiającego
Możliwość podłączenia zdalnego z urządzeń przez darmową aplikację dla systemów iOS oraz Android</t>
  </si>
  <si>
    <t>Rozdzielczość 4K
Minimum 4 wejść HDMI w standardzie 2.0
Minimum 4 wyjść HDMI lub HDBaseT w standardzie 2.0
Minimum 4 odbiorniki HDBaseT kompatybilne z matrycą (w przypadku wyjść HDMI także 4 nadajniki HDBaseT)
Port RS232</t>
  </si>
  <si>
    <t>Rama aluminiowa minimum 10cm szerokości, malowana proszkowo na kolor czarny struktura, wypora na środku ekranu na tylnej części
Uchwyty montażowe w zestawie.
Materiał projekcyjny typu BlackDiamond trudnopalny, naciągany od tyłu na ramę, obszyty minimum 5cm szerokości czarną skórą ekologiczną z otworami metalowymi co około 25cm
Szerokość obrazu minimum 6m, format 16:9 lub 16:10 - dopasowany do formatu projektora horyzontalnego</t>
  </si>
  <si>
    <t>j</t>
  </si>
  <si>
    <t>WARTOŚĆ
NETTO
g = e * f</t>
  </si>
  <si>
    <t>WARTOŚĆ
PODATKU
VAT
i = g * h</t>
  </si>
  <si>
    <t>WARTOŚĆ
BRUTTO
j = g + i</t>
  </si>
  <si>
    <t>Rura nawojowa aluminiowa minimum 8cm średnicy, przetłaczana - uskok na całej długości dla zminimalizowania efektu odbijania się początku materiału na rurze nawojowej na kolejnych zwojach
Kolor kasety czarny mat, kaseta aluminiowa
Uchwyty montażowe w zestawie
Materiał projekcyjny typu Perełkowi 1.8 Gain trudnopalny, z napinaczami bocznymi, czarnymi ramkami minimum 10cm szerokości oraz topem rozbiegowym około 10cm (do ustalenia z Zamawiającym)
Szerokość obrazu minimum 5.5m, format 16:9 lub 16:10 - dopasowany do formatu projektora Frontowego</t>
  </si>
  <si>
    <t>Jasność: minimum 8.200 ANSI
Rozdzielczość co najmniej FULLHD 60kl/sek
Optyka o parametrze odległości dopasowanym do wielkości ekranu i miejsca instalacji projektora ws do ekranu - odległość ok 8-10m
Sterowanie: TAK (po LAN/RJ45 lub po RS232) Funkcjonalności: Picture-in-Picture (obraz w obrazie) Funkcja DICOM
Praca 24/7
Łączenie obrazów tzw. Edge Blending Korekcja geometrii krawędzi obrazu Tryb pracy Blackboard</t>
  </si>
  <si>
    <t>Winda do projektora z napędem w formie paska nawojowego (nawijanego na rurę) o szerokości co najmniej 3cm, uchwytem z
regulacją w 3 płaszczyznach, udźwigiem minimum 40kg</t>
  </si>
  <si>
    <t>Centrala sterująca montowana do szyny DIN
Moduł do sterowania urządzeniami po RS232 lub/i IR - łącznie min. 4 urządzeniami - 2 projektory, matryca video, dodatkowy
element)
Moduł do sterowania urządzeniami zasilaniem 230V dla co najmniej 4 urządzeń - ekran projekcyjny, winda do projektora, 2 mechanizmy kotar, 4 mechanizmy kulis - do ustalenia z Zamawiającym, włączeniem obwodu oświetlenia
Sterowanie Oświetleniem sali
2 panele 10" dotykowe, tego samego producenta co centrala sterująca</t>
  </si>
  <si>
    <t>UWAGA: DO TABELI WPROWADZONO FORMUŁY. W TABELI PROSZĘ WPISYWAĆ DANE W KOLUMNIE OZNACZONEJ LITERĄ "c", "f"</t>
  </si>
  <si>
    <t>ORAZ WYBRAĆ Z LISTY ROZWIJALNEJ LUB WPISAĆ ODPOWIEDNIĄ STAWKĘ PODATKU VAT W KOLUMNIE OZNACZONEJ LITERĄ "h"</t>
  </si>
  <si>
    <t>Okablowanie + Gniazda Naścienne + Konwertery - komplet</t>
  </si>
  <si>
    <t xml:space="preserve">Przyłącza naścienne do wszelkich urządzeń dostarczanych w tym zadaniu
Okablowanie krótkie do spięcia i uruchomienia całego systemu Multimediów (HDMI, SDI, LAN, inne) Konwertery HDMI&gt;LAN/RJ45 (4K, min. 70m) do przesyłu sygnału AV - 6 szt.
Uchwyty niezbędne do montażu urządzeń dostarczonych
</t>
  </si>
  <si>
    <t xml:space="preserve">Źródło światła nie więcej niż 400W Moc świetlna nie mniejsza niż 12000lm Barwa światła 7000K
Mieszanie Kolorów CMY
Zmienne CTO
Zoom zmechanizowany w zakresie 3-40 stopni
Pryzma liniowa oraz okrągła
waga do 18,2kg
</t>
  </si>
  <si>
    <t>Komputer Technika do obsługi i przygotowywania materiałów oraz realizacji, system iOS, wysokiej jakości z
oprogramowaniem niezbędnym do obsługi danego działu</t>
  </si>
  <si>
    <r>
      <t xml:space="preserve">CENA
JEDNOSTKOWA
NETTO
</t>
    </r>
    <r>
      <rPr>
        <b/>
        <sz val="8"/>
        <color rgb="FFFF0000"/>
        <rFont val="Arial"/>
        <family val="2"/>
        <charset val="238"/>
      </rPr>
      <t>proszę wypełnić</t>
    </r>
  </si>
  <si>
    <t xml:space="preserve">MINIMALNE WYMAGANIA TECHNICZNA / UŻYTKOWE / AKCESORIA I WYPOSAŻENIE DODATKOWE </t>
  </si>
  <si>
    <r>
      <t xml:space="preserve">OBOWIĄZUJĄCA
STAWKA
PODATKU
VAT
[%]
</t>
    </r>
    <r>
      <rPr>
        <b/>
        <sz val="8"/>
        <color rgb="FFFF0000"/>
        <rFont val="Arial"/>
        <family val="2"/>
        <charset val="238"/>
      </rPr>
      <t>proszę wybrać z listy rozwijalnej</t>
    </r>
  </si>
  <si>
    <t xml:space="preserve">NAZWA PRODUCENTA / MODELU / TYPU/ INNE JEDNOZNACZNE OZNACZENIE OFEROWANEGO
PRZEDMIOTU ZAMÓWIENIA </t>
  </si>
  <si>
    <t>Rura nawojowa aluminiowa minimum 8cm średnicy, przetłaczana - uskok na całej długości dla zminimalizowania efektu odbijania się
początku materiału na rurze nawojowej na kolejnych zwojach
Kolor kasety czarny mat, kaseta aluminiowa
Uchwyty montażowe w zestawie
Materiał projekcyjny typu Perełkowi 1.8 Gain trudnopalny, z napinaczami bocznymi, czarnymi ramkami minimum 10cm szerokości oraz topem rozbiegowym około 10cm (do ustalenia z Zamawiającym)
Szerokość obrazu minimum 4.5m, format 16:9 lub 16:10 - dopasowany do formatu projektora Frontowego</t>
  </si>
  <si>
    <t>Jasność: minimum 7.800 ANSI Rozdzielczość co najmniej 4K 60 kl./sek.
Optyka o parametrze odległości dopasowanym do wielkości ekranu i miejsca instalacji projektora ws do ekranu
- odległość ok 6m lub ok 1m
Sterowanie: TAK (po LAN/RJ45 lub po RS232) Praca 24/7
Korekcja geometrii obrazu</t>
  </si>
  <si>
    <t>Winda do projektora z napędem w formie paska nawojowego (nawijanego na rurę) o szerokości co najmniej 3cm, uchwytem z regulacją w 3 płaszczyznach I udźwigiem minimum 40kg</t>
  </si>
  <si>
    <t>Elewacja, Ogród, Części Wystawiennicze</t>
  </si>
  <si>
    <t>Jasność: minimum 13.000 ANSI Rozdzielczość co najmniej FULLHD 60 kl./sek.
Optyka o parametrze odległości dopasowanym do wielkości obrazu i miejsca instalacji projektora ws do elewacji budynku
Sterowanie: TAK (po LAN/RJ45 lub po RS232) Praca 24/7
Korekcja geometrii obrazu oraz LENS SHIFT Góra Dół oraz Lewo Prawo</t>
  </si>
  <si>
    <t>Wykonanie ze stali podwójnie proszkowo malowanej w tym ocynk (dowolny kolor RAL), Sterownik do elektroniki, Wentylacja, Grzanie, Suszenie, Chłodzenie, Pomiar Wilgoci, Pomiar Temperatury, Izolacja, Zabezp. Warstwą pokrycia szyby przed energią słoneczną, szyba superbezbarwna, uszczelnienie, przepusty/mufy IP, uchwyty i konstrukcja aby obraz padał z ok 2.5m wysokości, komputer / Player do sterowania parametrami pracy projektora oraz licencja na oprogramowanie do zarządzania obrazem + oprogramowanie Windows 10 PRO lub nowsze</t>
  </si>
  <si>
    <t>Ekran Ramowy 8m szer. podwójna rama wzmacniacza, wypory aluminiowe, 2 pow. projekcyjne - przednia i tylna, odciągi z odważnikami, linki napinające, skrzynia transportowa</t>
  </si>
  <si>
    <t>Nagłośnienie plenerowe przestrzenne mobilne do kina letniego i pokazów filmowych
System kompletny z wszelkimi akcesoriami dla realizacji plenerowych do 500 osób</t>
  </si>
  <si>
    <t>Komplet przenośny sprzętu multimedialnego (nagłośnienie aktywne mobilne 4 górki i 2 basy, mikser cyfrowy 24 kanałowy, tablet do sterowania, oświetlenie, konsoleta oświetleniowa i oprogramowanie, statywy, okablowanie, akcesoria), podłoga taneczna, skrzynie
rack na sprzęt</t>
  </si>
  <si>
    <t>Pozostałe wyposażenie</t>
  </si>
  <si>
    <t xml:space="preserve">Minimalne wymagania techniczne:
- możliwość korzystania nieograniczonej liczby użytkowników jednocześnie,
- zasięg pętli indukcyjna do 500m2,
- w zestawie niezbędne akcesoria i osprzęt typu wzmacniacz, okablowanie niezbędne do prawidłowego działania systemu
</t>
  </si>
  <si>
    <t xml:space="preserve">Minimalne wymagania techniczne:
- wymiary min. 3m x 5m,
- rozdzielczość kabinetu 128x128 px,
- rozdzielczość modułu 64x64 px,
- kolor 16 bit
- min. żywotność 100 000 h,
- warunki temperatury pracy min. -20°C do 55°C,
- klasa ochrony IP65
- kontroler/sterownik i/lub kompter do odtwarzania fimów,
- bramka wolnostojąca/ konstrukcja pod ekran LED o wymiarze dopasowanym do ekranu,
- w zestawie: skrzynie transportowe, okablowanie zasilająco-sterująceniezbędne do prawidłowego działania systemu , rozdzielnice. </t>
  </si>
  <si>
    <t xml:space="preserve">Minimalne wymagania techniczne:
- udźwig do 110 kg, 
- trójstopniowa regulacja nachylenia,
- stelaż z drewna,
- funkcja wymiennej tkaniny,
- wzmacniana tkanina o gramaturze 275 g,
- nadruk wg wskazań zamawiającego,
</t>
  </si>
  <si>
    <t>leżak</t>
  </si>
  <si>
    <t xml:space="preserve">ŁĄCZNIE </t>
  </si>
  <si>
    <t>RAZEM SALA Widowiskowa</t>
  </si>
  <si>
    <t>RAZEM SALA - II Pietro</t>
  </si>
  <si>
    <t>RAZEM Elewacja, Ogród, Części Wystawiennicze</t>
  </si>
  <si>
    <t>RAZEM Pozostałe wyposażenie</t>
  </si>
  <si>
    <r>
      <rPr>
        <sz val="11"/>
        <color theme="1"/>
        <rFont val="Arial"/>
        <family val="2"/>
        <charset val="238"/>
      </rPr>
      <t xml:space="preserve">Przedmiot zamówienia: </t>
    </r>
    <r>
      <rPr>
        <b/>
        <sz val="11"/>
        <color theme="1"/>
        <rFont val="Arial"/>
        <family val="2"/>
        <charset val="238"/>
      </rPr>
      <t>Zakup, dostawa i montaż sprzętów i systemów AV, oświetlenia i sterowania dla budynku Parku Kultury Młyn w Ciechanowie.</t>
    </r>
  </si>
  <si>
    <t>o</t>
  </si>
  <si>
    <t>Wykonawca niniejszym oświadcza, iż oferuje przedmiot zamówienia spełniający minimalne wymagania techniczne / użytkowe  określone w  kolumnie "b" oraz Opisie przedmiotu zamówienia.</t>
  </si>
  <si>
    <r>
      <t xml:space="preserve">OBOWIĄZUJĄCA
STAWKA PODATKU
VAT [%]
</t>
    </r>
    <r>
      <rPr>
        <b/>
        <sz val="8"/>
        <color rgb="FFFF0000"/>
        <rFont val="Arial"/>
        <family val="2"/>
        <charset val="238"/>
      </rPr>
      <t>proszę wypełnić</t>
    </r>
  </si>
  <si>
    <t xml:space="preserve">SPECYFIKACJA    ASORTYMENTOWO - CENOWA </t>
  </si>
  <si>
    <t>Elektroakustyka + akustyka</t>
  </si>
  <si>
    <t>WARTOŚĆ NETTO, KWOTA PODATKU VAT ORAZ WARTOŚĆ BRUTTO W POZYCJI "RAZEM" ZOSTANIE OBLICZONA AUTOMATYCZNIE  PO DOKONANIU WYCENY WSZYSTKICH POZYCJI SPECYFIKACJI CENOWEJ</t>
  </si>
  <si>
    <t xml:space="preserve"> kwalifikowany podpis elektroniczny osoby uprawnionej do reprezentacji Wykonawcy</t>
  </si>
  <si>
    <t>Załącznik nr 13 do SWZ
należy złożyć wraz z ofertą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</si>
</sst>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[$-415]General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BDD7E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AF0DD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BDFB7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/>
  </cellStyleXfs>
  <cellXfs count="76">
    <xf numFmtId="0" fontId="0" fillId="0" borderId="0" xfId="0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 inden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12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0" fontId="5" fillId="5" borderId="2" xfId="0" applyFont="1" applyFill="1" applyBorder="1" applyAlignment="1" applyProtection="1">
      <alignment vertical="center"/>
    </xf>
    <xf numFmtId="1" fontId="6" fillId="5" borderId="2" xfId="0" applyNumberFormat="1" applyFont="1" applyFill="1" applyBorder="1" applyAlignment="1" applyProtection="1">
      <alignment horizontal="center" vertical="center"/>
    </xf>
    <xf numFmtId="44" fontId="7" fillId="4" borderId="2" xfId="0" applyNumberFormat="1" applyFont="1" applyFill="1" applyBorder="1" applyAlignment="1" applyProtection="1">
      <alignment vertical="center"/>
    </xf>
    <xf numFmtId="44" fontId="6" fillId="5" borderId="2" xfId="1" applyFont="1" applyFill="1" applyBorder="1" applyAlignment="1" applyProtection="1">
      <alignment vertical="center"/>
    </xf>
    <xf numFmtId="44" fontId="6" fillId="5" borderId="1" xfId="1" applyFont="1" applyFill="1" applyBorder="1" applyAlignment="1" applyProtection="1">
      <alignment vertical="center"/>
    </xf>
    <xf numFmtId="0" fontId="5" fillId="9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6" fillId="11" borderId="4" xfId="0" applyFont="1" applyFill="1" applyBorder="1" applyAlignment="1">
      <alignment horizontal="right" vertical="center"/>
    </xf>
    <xf numFmtId="0" fontId="5" fillId="11" borderId="3" xfId="0" applyFont="1" applyFill="1" applyBorder="1" applyAlignment="1">
      <alignment vertical="center"/>
    </xf>
    <xf numFmtId="44" fontId="5" fillId="11" borderId="1" xfId="0" applyNumberFormat="1" applyFont="1" applyFill="1" applyBorder="1" applyAlignment="1">
      <alignment vertical="center"/>
    </xf>
    <xf numFmtId="0" fontId="5" fillId="11" borderId="1" xfId="0" applyFont="1" applyFill="1" applyBorder="1" applyAlignment="1">
      <alignment vertical="center"/>
    </xf>
    <xf numFmtId="44" fontId="5" fillId="11" borderId="4" xfId="0" applyNumberFormat="1" applyFont="1" applyFill="1" applyBorder="1" applyAlignment="1">
      <alignment vertical="center"/>
    </xf>
    <xf numFmtId="44" fontId="6" fillId="6" borderId="4" xfId="0" applyNumberFormat="1" applyFont="1" applyFill="1" applyBorder="1" applyAlignment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9" fontId="5" fillId="2" borderId="1" xfId="2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17" fillId="0" borderId="1" xfId="0" applyFont="1" applyBorder="1"/>
    <xf numFmtId="0" fontId="17" fillId="0" borderId="1" xfId="0" applyFont="1" applyBorder="1" applyAlignment="1">
      <alignment horizontal="left" vertical="center" wrapText="1" indent="1"/>
    </xf>
    <xf numFmtId="0" fontId="17" fillId="0" borderId="2" xfId="0" applyFont="1" applyFill="1" applyBorder="1" applyAlignment="1" applyProtection="1">
      <alignment vertical="center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 indent="1"/>
    </xf>
    <xf numFmtId="9" fontId="17" fillId="2" borderId="1" xfId="2" applyFont="1" applyFill="1" applyBorder="1" applyAlignment="1" applyProtection="1">
      <alignment horizontal="center" vertical="center"/>
      <protection locked="0"/>
    </xf>
    <xf numFmtId="0" fontId="17" fillId="0" borderId="0" xfId="0" applyFont="1"/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7" fillId="2" borderId="1" xfId="0" applyFont="1" applyFill="1" applyBorder="1" applyAlignment="1">
      <alignment vertical="center" wrapText="1"/>
    </xf>
    <xf numFmtId="0" fontId="17" fillId="5" borderId="2" xfId="0" applyFont="1" applyFill="1" applyBorder="1" applyAlignment="1" applyProtection="1">
      <alignment vertical="center"/>
    </xf>
    <xf numFmtId="1" fontId="18" fillId="5" borderId="2" xfId="0" applyNumberFormat="1" applyFont="1" applyFill="1" applyBorder="1" applyAlignment="1" applyProtection="1">
      <alignment horizontal="center" vertical="center"/>
    </xf>
    <xf numFmtId="44" fontId="18" fillId="4" borderId="2" xfId="0" applyNumberFormat="1" applyFont="1" applyFill="1" applyBorder="1" applyAlignment="1" applyProtection="1">
      <alignment vertical="center"/>
    </xf>
    <xf numFmtId="44" fontId="18" fillId="5" borderId="2" xfId="1" applyFont="1" applyFill="1" applyBorder="1" applyAlignment="1" applyProtection="1">
      <alignment vertical="center"/>
    </xf>
    <xf numFmtId="44" fontId="18" fillId="5" borderId="1" xfId="1" applyFont="1" applyFill="1" applyBorder="1" applyAlignment="1" applyProtection="1">
      <alignment vertical="center"/>
    </xf>
    <xf numFmtId="0" fontId="17" fillId="9" borderId="1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9" fontId="19" fillId="2" borderId="1" xfId="2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vertical="center" wrapText="1"/>
      <protection locked="0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 indent="2"/>
    </xf>
    <xf numFmtId="0" fontId="4" fillId="10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16" fillId="1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8" fillId="5" borderId="1" xfId="0" applyFont="1" applyFill="1" applyBorder="1" applyAlignment="1" applyProtection="1">
      <alignment horizontal="right" vertical="center" wrapText="1"/>
    </xf>
    <xf numFmtId="0" fontId="6" fillId="5" borderId="1" xfId="0" applyFont="1" applyFill="1" applyBorder="1" applyAlignment="1" applyProtection="1">
      <alignment horizontal="righ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/>
    </xf>
  </cellXfs>
  <cellStyles count="4">
    <cellStyle name="Normalny" xfId="0" builtinId="0"/>
    <cellStyle name="Normalny 2" xfId="3"/>
    <cellStyle name="Procentowy" xfId="2" builtinId="5"/>
    <cellStyle name="Walutowy" xfId="1" builtinId="4"/>
  </cellStyles>
  <dxfs count="0"/>
  <tableStyles count="0" defaultTableStyle="TableStyleMedium2" defaultPivotStyle="PivotStyleLight16"/>
  <colors>
    <mruColors>
      <color rgb="FFFBDFB7"/>
      <color rgb="FFFDE39B"/>
      <color rgb="FFBDD7EE"/>
      <color rgb="FFFFCC66"/>
      <color rgb="FFFFCC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2981325</xdr:colOff>
      <xdr:row>0</xdr:row>
      <xdr:rowOff>0</xdr:rowOff>
    </xdr:from>
    <xdr:to>
      <xdr:col>6</xdr:col>
      <xdr:colOff>36694</xdr:colOff>
      <xdr:row>0</xdr:row>
      <xdr:rowOff>835224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0"/>
          <a:ext cx="5761219" cy="835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9"/>
  <sheetViews>
    <sheetView tabSelected="1" view="pageBreakPreview" topLeftCell="D1" zoomScaleNormal="100" zoomScaleSheetLayoutView="100" workbookViewId="0">
      <selection activeCell="A7" sqref="A7:I7"/>
    </sheetView>
  </sheetViews>
  <sheetFormatPr defaultRowHeight="12" x14ac:dyDescent="0.2"/>
  <cols>
    <col min="1" max="1" width="6.85546875" style="3" customWidth="1"/>
    <col min="2" max="2" width="22.28515625" style="3" customWidth="1"/>
    <col min="3" max="3" width="80" style="3" customWidth="1"/>
    <col min="4" max="4" width="34.85546875" style="3" customWidth="1"/>
    <col min="5" max="6" width="7.85546875" style="4" customWidth="1"/>
    <col min="7" max="7" width="16.28515625" style="3" customWidth="1"/>
    <col min="8" max="8" width="16" style="3" customWidth="1"/>
    <col min="9" max="9" width="16.5703125" style="3" customWidth="1"/>
    <col min="10" max="10" width="15.85546875" style="3" customWidth="1"/>
    <col min="11" max="11" width="16.28515625" style="3" customWidth="1"/>
    <col min="12" max="16384" width="9.140625" style="3"/>
  </cols>
  <sheetData>
    <row r="1" spans="1:11" s="12" customFormat="1" ht="69" customHeight="1" x14ac:dyDescent="0.2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s="12" customFormat="1" ht="30" customHeight="1" x14ac:dyDescent="0.25">
      <c r="A2" s="1"/>
      <c r="B2" s="1"/>
      <c r="C2" s="1"/>
      <c r="D2" s="1"/>
      <c r="E2" s="13"/>
      <c r="F2" s="13"/>
      <c r="G2" s="74" t="s">
        <v>114</v>
      </c>
      <c r="H2" s="74"/>
      <c r="I2" s="74"/>
    </row>
    <row r="3" spans="1:11" s="12" customFormat="1" ht="18" customHeight="1" x14ac:dyDescent="0.25">
      <c r="A3" s="1"/>
      <c r="B3" s="1"/>
      <c r="C3" s="1"/>
      <c r="D3" s="1"/>
      <c r="E3" s="13"/>
      <c r="F3" s="13"/>
      <c r="G3" s="1"/>
      <c r="H3" s="1"/>
      <c r="I3" s="1"/>
    </row>
    <row r="4" spans="1:11" s="12" customFormat="1" ht="15" customHeight="1" x14ac:dyDescent="0.25">
      <c r="A4" s="14"/>
      <c r="B4" s="14"/>
      <c r="C4" s="14"/>
      <c r="D4" s="14"/>
      <c r="E4" s="13"/>
      <c r="F4" s="13"/>
      <c r="G4" s="14"/>
      <c r="H4" s="14"/>
      <c r="I4" s="14"/>
    </row>
    <row r="5" spans="1:11" s="12" customFormat="1" ht="20.100000000000001" customHeight="1" x14ac:dyDescent="0.25">
      <c r="A5" s="75" t="s">
        <v>110</v>
      </c>
      <c r="B5" s="75"/>
      <c r="C5" s="75"/>
      <c r="D5" s="75"/>
      <c r="E5" s="75"/>
      <c r="F5" s="75"/>
      <c r="G5" s="75"/>
      <c r="H5" s="75"/>
      <c r="I5" s="75"/>
    </row>
    <row r="6" spans="1:11" s="12" customFormat="1" ht="15" customHeight="1" x14ac:dyDescent="0.25">
      <c r="A6" s="15"/>
      <c r="B6" s="15"/>
      <c r="C6" s="15"/>
      <c r="D6" s="15"/>
      <c r="E6" s="15"/>
      <c r="F6" s="15"/>
      <c r="G6" s="15"/>
      <c r="H6" s="15"/>
      <c r="I6" s="15"/>
    </row>
    <row r="7" spans="1:11" s="12" customFormat="1" ht="30" customHeight="1" x14ac:dyDescent="0.25">
      <c r="A7" s="63" t="s">
        <v>106</v>
      </c>
      <c r="B7" s="63"/>
      <c r="C7" s="63"/>
      <c r="D7" s="63"/>
      <c r="E7" s="63"/>
      <c r="F7" s="63"/>
      <c r="G7" s="63"/>
      <c r="H7" s="63"/>
      <c r="I7" s="63"/>
    </row>
    <row r="8" spans="1:11" s="12" customFormat="1" ht="15" customHeight="1" x14ac:dyDescent="0.25">
      <c r="A8" s="35"/>
      <c r="B8" s="35"/>
      <c r="C8" s="35"/>
      <c r="D8" s="35"/>
      <c r="E8" s="4"/>
      <c r="F8" s="4"/>
      <c r="G8" s="35"/>
      <c r="H8" s="35"/>
      <c r="I8" s="35"/>
      <c r="J8" s="26"/>
      <c r="K8" s="26"/>
    </row>
    <row r="9" spans="1:11" s="12" customFormat="1" ht="20.100000000000001" customHeight="1" x14ac:dyDescent="0.25">
      <c r="A9" s="64" t="s">
        <v>77</v>
      </c>
      <c r="B9" s="64"/>
      <c r="C9" s="64"/>
      <c r="D9" s="64"/>
      <c r="E9" s="64"/>
      <c r="F9" s="64"/>
      <c r="G9" s="64"/>
      <c r="H9" s="64"/>
      <c r="I9" s="64"/>
      <c r="J9" s="64"/>
      <c r="K9" s="64"/>
    </row>
    <row r="10" spans="1:11" s="12" customFormat="1" ht="20.100000000000001" customHeight="1" x14ac:dyDescent="0.25">
      <c r="A10" s="64" t="s">
        <v>78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</row>
    <row r="11" spans="1:11" s="12" customFormat="1" ht="20.100000000000001" customHeight="1" x14ac:dyDescent="0.25">
      <c r="A11" s="64" t="s">
        <v>112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3" spans="1:11" ht="24.75" customHeight="1" x14ac:dyDescent="0.2"/>
    <row r="14" spans="1:11" s="17" customFormat="1" ht="27" customHeight="1" x14ac:dyDescent="0.2">
      <c r="A14" s="62" t="s">
        <v>12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</row>
    <row r="15" spans="1:11" s="6" customFormat="1" ht="15" customHeight="1" x14ac:dyDescent="0.2">
      <c r="A15" s="36" t="s">
        <v>107</v>
      </c>
      <c r="B15" s="37" t="s">
        <v>1</v>
      </c>
      <c r="C15" s="37" t="s">
        <v>2</v>
      </c>
      <c r="D15" s="37" t="s">
        <v>3</v>
      </c>
      <c r="E15" s="37" t="s">
        <v>4</v>
      </c>
      <c r="F15" s="37" t="s">
        <v>5</v>
      </c>
      <c r="G15" s="37" t="s">
        <v>6</v>
      </c>
      <c r="H15" s="37" t="s">
        <v>7</v>
      </c>
      <c r="I15" s="37" t="s">
        <v>8</v>
      </c>
      <c r="J15" s="37" t="s">
        <v>9</v>
      </c>
      <c r="K15" s="37" t="s">
        <v>69</v>
      </c>
    </row>
    <row r="16" spans="1:11" s="17" customFormat="1" ht="25.5" customHeight="1" x14ac:dyDescent="0.2">
      <c r="A16" s="59" t="s">
        <v>13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</row>
    <row r="17" spans="1:11" s="6" customFormat="1" ht="56.25" x14ac:dyDescent="0.2">
      <c r="A17" s="5" t="s">
        <v>57</v>
      </c>
      <c r="B17" s="5" t="s">
        <v>0</v>
      </c>
      <c r="C17" s="5" t="s">
        <v>84</v>
      </c>
      <c r="D17" s="5" t="s">
        <v>86</v>
      </c>
      <c r="E17" s="5" t="s">
        <v>59</v>
      </c>
      <c r="F17" s="5" t="s">
        <v>65</v>
      </c>
      <c r="G17" s="5" t="s">
        <v>83</v>
      </c>
      <c r="H17" s="5" t="s">
        <v>70</v>
      </c>
      <c r="I17" s="5" t="s">
        <v>109</v>
      </c>
      <c r="J17" s="5" t="s">
        <v>71</v>
      </c>
      <c r="K17" s="5" t="s">
        <v>72</v>
      </c>
    </row>
    <row r="18" spans="1:11" ht="24" customHeight="1" x14ac:dyDescent="0.2">
      <c r="A18" s="60" t="s">
        <v>111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</row>
    <row r="19" spans="1:11" ht="216" x14ac:dyDescent="0.2">
      <c r="A19" s="7">
        <v>1</v>
      </c>
      <c r="B19" s="8" t="s">
        <v>14</v>
      </c>
      <c r="C19" s="9" t="s">
        <v>53</v>
      </c>
      <c r="D19" s="9"/>
      <c r="E19" s="10" t="s">
        <v>52</v>
      </c>
      <c r="F19" s="10">
        <v>1</v>
      </c>
      <c r="G19" s="11"/>
      <c r="H19" s="10">
        <f>IF(AND(ISNUMBER(G19),G19&lt;&gt;"",G19&gt;0),F19*ROUND(G19,2),0)</f>
        <v>0</v>
      </c>
      <c r="I19" s="34"/>
      <c r="J19" s="10">
        <f>IF(I19="",0,IF(I19="ZW.","ZW.",ROUND(H19*I19,2)))</f>
        <v>0</v>
      </c>
      <c r="K19" s="10">
        <f>IF(I19="",0,IF(I19="ZW.",H19,ROUND(SUM(H19+J19),2)))</f>
        <v>0</v>
      </c>
    </row>
    <row r="20" spans="1:11" ht="48" x14ac:dyDescent="0.2">
      <c r="A20" s="7">
        <v>2</v>
      </c>
      <c r="B20" s="8" t="s">
        <v>15</v>
      </c>
      <c r="C20" s="9" t="s">
        <v>54</v>
      </c>
      <c r="D20" s="9"/>
      <c r="E20" s="10" t="s">
        <v>52</v>
      </c>
      <c r="F20" s="10">
        <v>1</v>
      </c>
      <c r="G20" s="11"/>
      <c r="H20" s="10">
        <f t="shared" ref="H20:H48" si="0">IF(AND(ISNUMBER(G20),G20&lt;&gt;"",G20&gt;0),F20*ROUND(G20,2),0)</f>
        <v>0</v>
      </c>
      <c r="I20" s="34"/>
      <c r="J20" s="10">
        <f t="shared" ref="J20:J22" si="1">IF(I20="",0,IF(I20="ZW.","ZW.",ROUND(H20*I20,2)))</f>
        <v>0</v>
      </c>
      <c r="K20" s="10">
        <f t="shared" ref="K20:K48" si="2">IF(I20="",0,IF(I20="ZW.",H20,ROUND(SUM(H20+J20),2)))</f>
        <v>0</v>
      </c>
    </row>
    <row r="21" spans="1:11" ht="84" x14ac:dyDescent="0.2">
      <c r="A21" s="7">
        <v>3</v>
      </c>
      <c r="B21" s="8" t="s">
        <v>16</v>
      </c>
      <c r="C21" s="9" t="s">
        <v>56</v>
      </c>
      <c r="D21" s="9"/>
      <c r="E21" s="10" t="s">
        <v>52</v>
      </c>
      <c r="F21" s="10">
        <v>1</v>
      </c>
      <c r="G21" s="11"/>
      <c r="H21" s="10">
        <f t="shared" si="0"/>
        <v>0</v>
      </c>
      <c r="I21" s="34"/>
      <c r="J21" s="10">
        <f t="shared" si="1"/>
        <v>0</v>
      </c>
      <c r="K21" s="10">
        <f t="shared" si="2"/>
        <v>0</v>
      </c>
    </row>
    <row r="22" spans="1:11" s="44" customFormat="1" ht="48.75" customHeight="1" x14ac:dyDescent="0.2">
      <c r="A22" s="38">
        <v>4</v>
      </c>
      <c r="B22" s="39" t="s">
        <v>17</v>
      </c>
      <c r="C22" s="40"/>
      <c r="D22" s="39"/>
      <c r="E22" s="41" t="s">
        <v>52</v>
      </c>
      <c r="F22" s="41">
        <v>1</v>
      </c>
      <c r="G22" s="42"/>
      <c r="H22" s="41">
        <f t="shared" si="0"/>
        <v>0</v>
      </c>
      <c r="I22" s="43"/>
      <c r="J22" s="41">
        <f t="shared" si="1"/>
        <v>0</v>
      </c>
      <c r="K22" s="41">
        <f t="shared" si="2"/>
        <v>0</v>
      </c>
    </row>
    <row r="23" spans="1:11" ht="21" customHeight="1" x14ac:dyDescent="0.2">
      <c r="A23" s="60" t="s">
        <v>18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</row>
    <row r="24" spans="1:11" s="44" customFormat="1" ht="198.75" customHeight="1" x14ac:dyDescent="0.2">
      <c r="A24" s="38">
        <v>5</v>
      </c>
      <c r="B24" s="45" t="s">
        <v>58</v>
      </c>
      <c r="C24" s="39" t="s">
        <v>19</v>
      </c>
      <c r="D24" s="39"/>
      <c r="E24" s="41" t="s">
        <v>55</v>
      </c>
      <c r="F24" s="41">
        <v>8</v>
      </c>
      <c r="G24" s="42"/>
      <c r="H24" s="41">
        <f t="shared" si="0"/>
        <v>0</v>
      </c>
      <c r="I24" s="43"/>
      <c r="J24" s="41">
        <f>IF(I24="",0,IF(I24="ZW.","ZW.",ROUND(H24*I24,2)))</f>
        <v>0</v>
      </c>
      <c r="K24" s="41">
        <f>IF(I24="",0,IF(I24="ZW.",H24,ROUND(SUM(H24+J24),2)))</f>
        <v>0</v>
      </c>
    </row>
    <row r="25" spans="1:11" s="44" customFormat="1" ht="71.25" customHeight="1" x14ac:dyDescent="0.2">
      <c r="A25" s="38">
        <v>6</v>
      </c>
      <c r="B25" s="45" t="s">
        <v>20</v>
      </c>
      <c r="C25" s="46" t="s">
        <v>60</v>
      </c>
      <c r="D25" s="39"/>
      <c r="E25" s="41" t="s">
        <v>52</v>
      </c>
      <c r="F25" s="41">
        <v>3</v>
      </c>
      <c r="G25" s="42"/>
      <c r="H25" s="41">
        <f t="shared" si="0"/>
        <v>0</v>
      </c>
      <c r="I25" s="43"/>
      <c r="J25" s="41">
        <f t="shared" ref="J25:J28" si="3">IF(I25="",0,IF(I25="ZW.","ZW.",ROUND(H25*I25,2)))</f>
        <v>0</v>
      </c>
      <c r="K25" s="41">
        <f t="shared" si="2"/>
        <v>0</v>
      </c>
    </row>
    <row r="26" spans="1:11" s="44" customFormat="1" ht="60" x14ac:dyDescent="0.2">
      <c r="A26" s="38">
        <v>7</v>
      </c>
      <c r="B26" s="45" t="s">
        <v>61</v>
      </c>
      <c r="C26" s="39" t="s">
        <v>21</v>
      </c>
      <c r="D26" s="39"/>
      <c r="E26" s="41" t="s">
        <v>52</v>
      </c>
      <c r="F26" s="41">
        <v>4</v>
      </c>
      <c r="G26" s="42"/>
      <c r="H26" s="41">
        <f t="shared" si="0"/>
        <v>0</v>
      </c>
      <c r="I26" s="43"/>
      <c r="J26" s="41">
        <f t="shared" si="3"/>
        <v>0</v>
      </c>
      <c r="K26" s="41">
        <f t="shared" si="2"/>
        <v>0</v>
      </c>
    </row>
    <row r="27" spans="1:11" s="44" customFormat="1" ht="24" x14ac:dyDescent="0.2">
      <c r="A27" s="38">
        <v>8</v>
      </c>
      <c r="B27" s="45" t="s">
        <v>22</v>
      </c>
      <c r="C27" s="39" t="s">
        <v>23</v>
      </c>
      <c r="D27" s="39"/>
      <c r="E27" s="41" t="s">
        <v>52</v>
      </c>
      <c r="F27" s="41">
        <v>1</v>
      </c>
      <c r="G27" s="42"/>
      <c r="H27" s="41">
        <f t="shared" si="0"/>
        <v>0</v>
      </c>
      <c r="I27" s="43"/>
      <c r="J27" s="41">
        <f t="shared" si="3"/>
        <v>0</v>
      </c>
      <c r="K27" s="41">
        <f t="shared" si="2"/>
        <v>0</v>
      </c>
    </row>
    <row r="28" spans="1:11" s="44" customFormat="1" ht="48" x14ac:dyDescent="0.2">
      <c r="A28" s="38">
        <v>9</v>
      </c>
      <c r="B28" s="39" t="s">
        <v>17</v>
      </c>
      <c r="C28" s="40"/>
      <c r="D28" s="39"/>
      <c r="E28" s="41" t="s">
        <v>52</v>
      </c>
      <c r="F28" s="41">
        <v>1</v>
      </c>
      <c r="G28" s="42"/>
      <c r="H28" s="41">
        <f t="shared" si="0"/>
        <v>0</v>
      </c>
      <c r="I28" s="43"/>
      <c r="J28" s="41">
        <f t="shared" si="3"/>
        <v>0</v>
      </c>
      <c r="K28" s="41">
        <f t="shared" si="2"/>
        <v>0</v>
      </c>
    </row>
    <row r="29" spans="1:11" s="44" customFormat="1" ht="22.5" customHeight="1" x14ac:dyDescent="0.2">
      <c r="A29" s="65" t="s">
        <v>24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</row>
    <row r="30" spans="1:11" s="44" customFormat="1" ht="72.75" customHeight="1" x14ac:dyDescent="0.2">
      <c r="A30" s="38">
        <v>10</v>
      </c>
      <c r="B30" s="45" t="s">
        <v>25</v>
      </c>
      <c r="C30" s="45" t="s">
        <v>62</v>
      </c>
      <c r="D30" s="45"/>
      <c r="E30" s="41" t="s">
        <v>63</v>
      </c>
      <c r="F30" s="41">
        <v>1</v>
      </c>
      <c r="G30" s="47"/>
      <c r="H30" s="41">
        <f t="shared" si="0"/>
        <v>0</v>
      </c>
      <c r="I30" s="43"/>
      <c r="J30" s="41">
        <f>IF(I30="",0,IF(I30="ZW.","ZW.",ROUND(H30*I30,2)))</f>
        <v>0</v>
      </c>
      <c r="K30" s="41">
        <f t="shared" si="2"/>
        <v>0</v>
      </c>
    </row>
    <row r="31" spans="1:11" s="44" customFormat="1" ht="72" x14ac:dyDescent="0.2">
      <c r="A31" s="38">
        <v>11</v>
      </c>
      <c r="B31" s="45" t="s">
        <v>26</v>
      </c>
      <c r="C31" s="45" t="s">
        <v>64</v>
      </c>
      <c r="D31" s="45"/>
      <c r="E31" s="41" t="s">
        <v>55</v>
      </c>
      <c r="F31" s="41">
        <v>1</v>
      </c>
      <c r="G31" s="47"/>
      <c r="H31" s="41">
        <f t="shared" si="0"/>
        <v>0</v>
      </c>
      <c r="I31" s="43"/>
      <c r="J31" s="41">
        <f t="shared" ref="J31:J48" si="4">IF(I31="",0,IF(I31="ZW.","ZW.",ROUND(H31*I31,2)))</f>
        <v>0</v>
      </c>
      <c r="K31" s="41">
        <f t="shared" si="2"/>
        <v>0</v>
      </c>
    </row>
    <row r="32" spans="1:11" s="44" customFormat="1" ht="72" x14ac:dyDescent="0.2">
      <c r="A32" s="38">
        <v>12</v>
      </c>
      <c r="B32" s="45" t="s">
        <v>27</v>
      </c>
      <c r="C32" s="45" t="s">
        <v>66</v>
      </c>
      <c r="D32" s="45"/>
      <c r="E32" s="41" t="s">
        <v>52</v>
      </c>
      <c r="F32" s="41">
        <v>1</v>
      </c>
      <c r="G32" s="47"/>
      <c r="H32" s="41">
        <f t="shared" si="0"/>
        <v>0</v>
      </c>
      <c r="I32" s="43"/>
      <c r="J32" s="41">
        <f t="shared" si="4"/>
        <v>0</v>
      </c>
      <c r="K32" s="41">
        <f t="shared" si="2"/>
        <v>0</v>
      </c>
    </row>
    <row r="33" spans="1:11" s="44" customFormat="1" ht="72" x14ac:dyDescent="0.2">
      <c r="A33" s="38">
        <v>13</v>
      </c>
      <c r="B33" s="45" t="s">
        <v>28</v>
      </c>
      <c r="C33" s="45" t="s">
        <v>67</v>
      </c>
      <c r="D33" s="45"/>
      <c r="E33" s="41" t="s">
        <v>55</v>
      </c>
      <c r="F33" s="41">
        <v>1</v>
      </c>
      <c r="G33" s="47"/>
      <c r="H33" s="41">
        <f t="shared" si="0"/>
        <v>0</v>
      </c>
      <c r="I33" s="43"/>
      <c r="J33" s="41">
        <f t="shared" si="4"/>
        <v>0</v>
      </c>
      <c r="K33" s="41">
        <f t="shared" si="2"/>
        <v>0</v>
      </c>
    </row>
    <row r="34" spans="1:11" s="44" customFormat="1" ht="84" x14ac:dyDescent="0.2">
      <c r="A34" s="38">
        <v>14</v>
      </c>
      <c r="B34" s="45" t="s">
        <v>29</v>
      </c>
      <c r="C34" s="45" t="s">
        <v>68</v>
      </c>
      <c r="D34" s="45"/>
      <c r="E34" s="41" t="s">
        <v>55</v>
      </c>
      <c r="F34" s="41">
        <v>1</v>
      </c>
      <c r="G34" s="47"/>
      <c r="H34" s="41">
        <f t="shared" si="0"/>
        <v>0</v>
      </c>
      <c r="I34" s="43"/>
      <c r="J34" s="41">
        <f t="shared" si="4"/>
        <v>0</v>
      </c>
      <c r="K34" s="41">
        <f t="shared" si="2"/>
        <v>0</v>
      </c>
    </row>
    <row r="35" spans="1:11" s="44" customFormat="1" ht="120" x14ac:dyDescent="0.2">
      <c r="A35" s="38">
        <v>15</v>
      </c>
      <c r="B35" s="45" t="s">
        <v>30</v>
      </c>
      <c r="C35" s="45" t="s">
        <v>73</v>
      </c>
      <c r="D35" s="45"/>
      <c r="E35" s="41" t="s">
        <v>55</v>
      </c>
      <c r="F35" s="41">
        <v>1</v>
      </c>
      <c r="G35" s="47"/>
      <c r="H35" s="41">
        <f t="shared" si="0"/>
        <v>0</v>
      </c>
      <c r="I35" s="43"/>
      <c r="J35" s="41">
        <f t="shared" si="4"/>
        <v>0</v>
      </c>
      <c r="K35" s="41">
        <f t="shared" si="2"/>
        <v>0</v>
      </c>
    </row>
    <row r="36" spans="1:11" s="44" customFormat="1" ht="96" x14ac:dyDescent="0.2">
      <c r="A36" s="38">
        <v>16</v>
      </c>
      <c r="B36" s="45" t="s">
        <v>31</v>
      </c>
      <c r="C36" s="45" t="s">
        <v>74</v>
      </c>
      <c r="D36" s="45"/>
      <c r="E36" s="41" t="s">
        <v>55</v>
      </c>
      <c r="F36" s="41">
        <v>1</v>
      </c>
      <c r="G36" s="47"/>
      <c r="H36" s="41">
        <f t="shared" si="0"/>
        <v>0</v>
      </c>
      <c r="I36" s="43"/>
      <c r="J36" s="41">
        <f t="shared" si="4"/>
        <v>0</v>
      </c>
      <c r="K36" s="41">
        <f t="shared" si="2"/>
        <v>0</v>
      </c>
    </row>
    <row r="37" spans="1:11" s="44" customFormat="1" ht="36" x14ac:dyDescent="0.2">
      <c r="A37" s="38">
        <v>17</v>
      </c>
      <c r="B37" s="45" t="s">
        <v>32</v>
      </c>
      <c r="C37" s="45" t="s">
        <v>75</v>
      </c>
      <c r="D37" s="45"/>
      <c r="E37" s="41" t="s">
        <v>55</v>
      </c>
      <c r="F37" s="41">
        <v>1</v>
      </c>
      <c r="G37" s="47"/>
      <c r="H37" s="41">
        <f t="shared" si="0"/>
        <v>0</v>
      </c>
      <c r="I37" s="43"/>
      <c r="J37" s="41">
        <f t="shared" si="4"/>
        <v>0</v>
      </c>
      <c r="K37" s="41">
        <f t="shared" si="2"/>
        <v>0</v>
      </c>
    </row>
    <row r="38" spans="1:11" s="44" customFormat="1" ht="108" x14ac:dyDescent="0.2">
      <c r="A38" s="38">
        <v>18</v>
      </c>
      <c r="B38" s="45" t="s">
        <v>33</v>
      </c>
      <c r="C38" s="45" t="s">
        <v>76</v>
      </c>
      <c r="D38" s="45"/>
      <c r="E38" s="41" t="s">
        <v>52</v>
      </c>
      <c r="F38" s="41">
        <v>1</v>
      </c>
      <c r="G38" s="47"/>
      <c r="H38" s="41">
        <f t="shared" si="0"/>
        <v>0</v>
      </c>
      <c r="I38" s="43"/>
      <c r="J38" s="41">
        <f t="shared" si="4"/>
        <v>0</v>
      </c>
      <c r="K38" s="41">
        <f t="shared" si="2"/>
        <v>0</v>
      </c>
    </row>
    <row r="39" spans="1:11" s="44" customFormat="1" ht="60" x14ac:dyDescent="0.2">
      <c r="A39" s="38">
        <v>19</v>
      </c>
      <c r="B39" s="45" t="s">
        <v>79</v>
      </c>
      <c r="C39" s="45" t="s">
        <v>80</v>
      </c>
      <c r="D39" s="45"/>
      <c r="E39" s="41" t="s">
        <v>52</v>
      </c>
      <c r="F39" s="41">
        <v>1</v>
      </c>
      <c r="G39" s="47"/>
      <c r="H39" s="41">
        <f t="shared" si="0"/>
        <v>0</v>
      </c>
      <c r="I39" s="43"/>
      <c r="J39" s="41">
        <f t="shared" si="4"/>
        <v>0</v>
      </c>
      <c r="K39" s="41">
        <f t="shared" si="2"/>
        <v>0</v>
      </c>
    </row>
    <row r="40" spans="1:11" s="44" customFormat="1" ht="24" x14ac:dyDescent="0.2">
      <c r="A40" s="38">
        <v>20</v>
      </c>
      <c r="B40" s="45" t="s">
        <v>34</v>
      </c>
      <c r="C40" s="45" t="s">
        <v>35</v>
      </c>
      <c r="D40" s="45"/>
      <c r="E40" s="41" t="s">
        <v>52</v>
      </c>
      <c r="F40" s="41"/>
      <c r="G40" s="47"/>
      <c r="H40" s="41">
        <f t="shared" si="0"/>
        <v>0</v>
      </c>
      <c r="I40" s="43"/>
      <c r="J40" s="41">
        <f t="shared" si="4"/>
        <v>0</v>
      </c>
      <c r="K40" s="41">
        <f t="shared" si="2"/>
        <v>0</v>
      </c>
    </row>
    <row r="41" spans="1:11" s="44" customFormat="1" ht="24" x14ac:dyDescent="0.2">
      <c r="A41" s="38">
        <v>21</v>
      </c>
      <c r="B41" s="45" t="s">
        <v>36</v>
      </c>
      <c r="C41" s="45" t="s">
        <v>37</v>
      </c>
      <c r="D41" s="45"/>
      <c r="E41" s="41" t="s">
        <v>55</v>
      </c>
      <c r="F41" s="41">
        <v>1</v>
      </c>
      <c r="G41" s="47"/>
      <c r="H41" s="41">
        <f t="shared" si="0"/>
        <v>0</v>
      </c>
      <c r="I41" s="43"/>
      <c r="J41" s="41">
        <f t="shared" si="4"/>
        <v>0</v>
      </c>
      <c r="K41" s="41">
        <f t="shared" si="2"/>
        <v>0</v>
      </c>
    </row>
    <row r="42" spans="1:11" s="44" customFormat="1" ht="24" x14ac:dyDescent="0.2">
      <c r="A42" s="38">
        <v>22</v>
      </c>
      <c r="B42" s="45" t="s">
        <v>22</v>
      </c>
      <c r="C42" s="45" t="s">
        <v>23</v>
      </c>
      <c r="D42" s="45"/>
      <c r="E42" s="41" t="s">
        <v>52</v>
      </c>
      <c r="F42" s="41">
        <v>1</v>
      </c>
      <c r="G42" s="47"/>
      <c r="H42" s="41">
        <f t="shared" si="0"/>
        <v>0</v>
      </c>
      <c r="I42" s="43"/>
      <c r="J42" s="41">
        <f t="shared" si="4"/>
        <v>0</v>
      </c>
      <c r="K42" s="41">
        <f t="shared" si="2"/>
        <v>0</v>
      </c>
    </row>
    <row r="43" spans="1:11" s="44" customFormat="1" ht="48" x14ac:dyDescent="0.2">
      <c r="A43" s="38">
        <v>23</v>
      </c>
      <c r="B43" s="39" t="s">
        <v>17</v>
      </c>
      <c r="C43" s="40"/>
      <c r="D43" s="39"/>
      <c r="E43" s="41" t="s">
        <v>52</v>
      </c>
      <c r="F43" s="41">
        <v>1</v>
      </c>
      <c r="G43" s="42"/>
      <c r="H43" s="41">
        <f t="shared" si="0"/>
        <v>0</v>
      </c>
      <c r="I43" s="43"/>
      <c r="J43" s="41">
        <f t="shared" si="4"/>
        <v>0</v>
      </c>
      <c r="K43" s="41">
        <f t="shared" si="2"/>
        <v>0</v>
      </c>
    </row>
    <row r="44" spans="1:11" s="44" customFormat="1" ht="15.75" customHeight="1" x14ac:dyDescent="0.2">
      <c r="A44" s="65" t="s">
        <v>38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</row>
    <row r="45" spans="1:11" s="44" customFormat="1" ht="84" x14ac:dyDescent="0.2">
      <c r="A45" s="38">
        <v>24</v>
      </c>
      <c r="B45" s="45" t="s">
        <v>39</v>
      </c>
      <c r="C45" s="45" t="s">
        <v>81</v>
      </c>
      <c r="D45" s="45"/>
      <c r="E45" s="41" t="s">
        <v>55</v>
      </c>
      <c r="F45" s="41">
        <v>10</v>
      </c>
      <c r="G45" s="47"/>
      <c r="H45" s="41">
        <f t="shared" si="0"/>
        <v>0</v>
      </c>
      <c r="I45" s="43"/>
      <c r="J45" s="41">
        <f t="shared" si="4"/>
        <v>0</v>
      </c>
      <c r="K45" s="41">
        <f t="shared" si="2"/>
        <v>0</v>
      </c>
    </row>
    <row r="46" spans="1:11" s="44" customFormat="1" ht="36" x14ac:dyDescent="0.2">
      <c r="A46" s="38">
        <v>25</v>
      </c>
      <c r="B46" s="45" t="s">
        <v>36</v>
      </c>
      <c r="C46" s="45" t="s">
        <v>82</v>
      </c>
      <c r="D46" s="45"/>
      <c r="E46" s="41" t="s">
        <v>55</v>
      </c>
      <c r="F46" s="41">
        <v>1</v>
      </c>
      <c r="G46" s="47"/>
      <c r="H46" s="41">
        <f t="shared" si="0"/>
        <v>0</v>
      </c>
      <c r="I46" s="43"/>
      <c r="J46" s="41">
        <f t="shared" si="4"/>
        <v>0</v>
      </c>
      <c r="K46" s="41">
        <f t="shared" si="2"/>
        <v>0</v>
      </c>
    </row>
    <row r="47" spans="1:11" s="44" customFormat="1" ht="30" customHeight="1" x14ac:dyDescent="0.2">
      <c r="A47" s="38">
        <v>26</v>
      </c>
      <c r="B47" s="45" t="s">
        <v>22</v>
      </c>
      <c r="C47" s="45" t="s">
        <v>23</v>
      </c>
      <c r="D47" s="45"/>
      <c r="E47" s="41" t="s">
        <v>52</v>
      </c>
      <c r="F47" s="41">
        <v>1</v>
      </c>
      <c r="G47" s="47"/>
      <c r="H47" s="41">
        <f t="shared" si="0"/>
        <v>0</v>
      </c>
      <c r="I47" s="43"/>
      <c r="J47" s="41">
        <f t="shared" si="4"/>
        <v>0</v>
      </c>
      <c r="K47" s="41">
        <f t="shared" si="2"/>
        <v>0</v>
      </c>
    </row>
    <row r="48" spans="1:11" s="44" customFormat="1" ht="48" x14ac:dyDescent="0.2">
      <c r="A48" s="38">
        <v>27</v>
      </c>
      <c r="B48" s="39" t="s">
        <v>17</v>
      </c>
      <c r="C48" s="40"/>
      <c r="D48" s="39"/>
      <c r="E48" s="41" t="s">
        <v>52</v>
      </c>
      <c r="F48" s="41">
        <v>1</v>
      </c>
      <c r="G48" s="42"/>
      <c r="H48" s="41">
        <f t="shared" si="0"/>
        <v>0</v>
      </c>
      <c r="I48" s="43"/>
      <c r="J48" s="41">
        <f t="shared" si="4"/>
        <v>0</v>
      </c>
      <c r="K48" s="41">
        <f t="shared" si="2"/>
        <v>0</v>
      </c>
    </row>
    <row r="49" spans="1:11" s="54" customFormat="1" ht="26.1" customHeight="1" x14ac:dyDescent="0.25">
      <c r="A49" s="48"/>
      <c r="B49" s="71" t="s">
        <v>102</v>
      </c>
      <c r="C49" s="71"/>
      <c r="D49" s="49"/>
      <c r="E49" s="50"/>
      <c r="F49" s="50"/>
      <c r="G49" s="51"/>
      <c r="H49" s="52">
        <f>ROUND(SUM(H19:H48),2)</f>
        <v>0</v>
      </c>
      <c r="I49" s="51"/>
      <c r="J49" s="53">
        <f>SUM(J19:J48)</f>
        <v>0</v>
      </c>
      <c r="K49" s="53">
        <f>SUM(K19:K48)</f>
        <v>0</v>
      </c>
    </row>
    <row r="50" spans="1:11" ht="28.5" customHeight="1" x14ac:dyDescent="0.2">
      <c r="A50" s="61" t="s">
        <v>40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</row>
    <row r="51" spans="1:11" s="6" customFormat="1" ht="78.75" x14ac:dyDescent="0.2">
      <c r="A51" s="5" t="s">
        <v>57</v>
      </c>
      <c r="B51" s="5" t="s">
        <v>0</v>
      </c>
      <c r="C51" s="5" t="s">
        <v>84</v>
      </c>
      <c r="D51" s="5" t="s">
        <v>86</v>
      </c>
      <c r="E51" s="5" t="s">
        <v>59</v>
      </c>
      <c r="F51" s="5" t="s">
        <v>65</v>
      </c>
      <c r="G51" s="5" t="s">
        <v>83</v>
      </c>
      <c r="H51" s="5" t="s">
        <v>70</v>
      </c>
      <c r="I51" s="5" t="s">
        <v>85</v>
      </c>
      <c r="J51" s="5" t="s">
        <v>71</v>
      </c>
      <c r="K51" s="5" t="s">
        <v>72</v>
      </c>
    </row>
    <row r="52" spans="1:11" ht="15" customHeight="1" x14ac:dyDescent="0.2">
      <c r="A52" s="60" t="s">
        <v>41</v>
      </c>
      <c r="B52" s="60"/>
      <c r="C52" s="60"/>
      <c r="D52" s="60"/>
      <c r="E52" s="60"/>
      <c r="F52" s="60"/>
      <c r="G52" s="60"/>
      <c r="H52" s="60"/>
      <c r="I52" s="60"/>
      <c r="J52" s="60"/>
      <c r="K52" s="60"/>
    </row>
    <row r="53" spans="1:11" s="44" customFormat="1" ht="120" x14ac:dyDescent="0.2">
      <c r="A53" s="38">
        <v>28</v>
      </c>
      <c r="B53" s="45" t="s">
        <v>42</v>
      </c>
      <c r="C53" s="45" t="s">
        <v>87</v>
      </c>
      <c r="D53" s="45"/>
      <c r="E53" s="41" t="s">
        <v>55</v>
      </c>
      <c r="F53" s="41">
        <v>1</v>
      </c>
      <c r="G53" s="42"/>
      <c r="H53" s="41">
        <f t="shared" ref="H53:H57" si="5">IF(AND(ISNUMBER(G53),G53&lt;&gt;"",G53&gt;0),F53*ROUND(G53,2),0)</f>
        <v>0</v>
      </c>
      <c r="I53" s="55"/>
      <c r="J53" s="41">
        <v>0</v>
      </c>
      <c r="K53" s="41">
        <f>IF(I53="",0,IF(I53="ZW.",H53,ROUND(SUM(H53+J53),2)))</f>
        <v>0</v>
      </c>
    </row>
    <row r="54" spans="1:11" s="44" customFormat="1" ht="72" x14ac:dyDescent="0.2">
      <c r="A54" s="38">
        <v>29</v>
      </c>
      <c r="B54" s="45" t="s">
        <v>31</v>
      </c>
      <c r="C54" s="45" t="s">
        <v>88</v>
      </c>
      <c r="D54" s="45"/>
      <c r="E54" s="41" t="s">
        <v>55</v>
      </c>
      <c r="F54" s="41">
        <v>1</v>
      </c>
      <c r="G54" s="42"/>
      <c r="H54" s="41">
        <f t="shared" si="5"/>
        <v>0</v>
      </c>
      <c r="I54" s="55"/>
      <c r="J54" s="41">
        <v>0</v>
      </c>
      <c r="K54" s="41">
        <f>IF(I54="",0,IF(I54="ZW.",H54,ROUND(SUM(H54+J54),2)))</f>
        <v>0</v>
      </c>
    </row>
    <row r="55" spans="1:11" s="44" customFormat="1" ht="24" x14ac:dyDescent="0.2">
      <c r="A55" s="38">
        <v>30</v>
      </c>
      <c r="B55" s="45" t="s">
        <v>36</v>
      </c>
      <c r="C55" s="45" t="s">
        <v>37</v>
      </c>
      <c r="D55" s="45"/>
      <c r="E55" s="41" t="s">
        <v>55</v>
      </c>
      <c r="F55" s="41">
        <v>1</v>
      </c>
      <c r="G55" s="42"/>
      <c r="H55" s="41">
        <f t="shared" si="5"/>
        <v>0</v>
      </c>
      <c r="I55" s="55"/>
      <c r="J55" s="41">
        <v>0</v>
      </c>
      <c r="K55" s="41">
        <f t="shared" ref="K55:K57" si="6">IF(I55="",0,IF(I55="ZW.",H55,ROUND(SUM(H55+J55),2)))</f>
        <v>0</v>
      </c>
    </row>
    <row r="56" spans="1:11" s="44" customFormat="1" ht="31.5" customHeight="1" x14ac:dyDescent="0.2">
      <c r="A56" s="38">
        <v>31</v>
      </c>
      <c r="B56" s="45" t="s">
        <v>32</v>
      </c>
      <c r="C56" s="45" t="s">
        <v>89</v>
      </c>
      <c r="D56" s="45"/>
      <c r="E56" s="41" t="s">
        <v>55</v>
      </c>
      <c r="F56" s="41">
        <v>1</v>
      </c>
      <c r="G56" s="42"/>
      <c r="H56" s="41">
        <f t="shared" si="5"/>
        <v>0</v>
      </c>
      <c r="I56" s="55"/>
      <c r="J56" s="41">
        <v>0</v>
      </c>
      <c r="K56" s="41">
        <f t="shared" si="6"/>
        <v>0</v>
      </c>
    </row>
    <row r="57" spans="1:11" s="44" customFormat="1" ht="55.5" customHeight="1" x14ac:dyDescent="0.2">
      <c r="A57" s="38">
        <v>32</v>
      </c>
      <c r="B57" s="45" t="s">
        <v>17</v>
      </c>
      <c r="C57" s="56"/>
      <c r="D57" s="39"/>
      <c r="E57" s="41" t="s">
        <v>52</v>
      </c>
      <c r="F57" s="41">
        <v>1</v>
      </c>
      <c r="G57" s="42"/>
      <c r="H57" s="41">
        <f t="shared" si="5"/>
        <v>0</v>
      </c>
      <c r="I57" s="55"/>
      <c r="J57" s="41">
        <v>0</v>
      </c>
      <c r="K57" s="41">
        <f t="shared" si="6"/>
        <v>0</v>
      </c>
    </row>
    <row r="58" spans="1:11" s="26" customFormat="1" ht="26.1" customHeight="1" x14ac:dyDescent="0.25">
      <c r="A58" s="20"/>
      <c r="B58" s="72" t="s">
        <v>103</v>
      </c>
      <c r="C58" s="72"/>
      <c r="D58" s="21"/>
      <c r="E58" s="22"/>
      <c r="F58" s="22"/>
      <c r="G58" s="23"/>
      <c r="H58" s="24">
        <f>ROUND(SUM(H53:H57),2)</f>
        <v>0</v>
      </c>
      <c r="I58" s="23"/>
      <c r="J58" s="25">
        <f>SUM(J53:J57)</f>
        <v>0</v>
      </c>
      <c r="K58" s="25">
        <f>SUM(K53:K57)</f>
        <v>0</v>
      </c>
    </row>
    <row r="59" spans="1:11" s="17" customFormat="1" ht="28.5" customHeight="1" x14ac:dyDescent="0.2">
      <c r="A59" s="59" t="s">
        <v>90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</row>
    <row r="60" spans="1:11" ht="15" customHeight="1" x14ac:dyDescent="0.2">
      <c r="A60" s="60" t="s">
        <v>41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</row>
    <row r="61" spans="1:11" s="6" customFormat="1" ht="78.75" x14ac:dyDescent="0.2">
      <c r="A61" s="5" t="s">
        <v>57</v>
      </c>
      <c r="B61" s="5" t="s">
        <v>0</v>
      </c>
      <c r="C61" s="5" t="s">
        <v>84</v>
      </c>
      <c r="D61" s="5" t="s">
        <v>86</v>
      </c>
      <c r="E61" s="5" t="s">
        <v>59</v>
      </c>
      <c r="F61" s="5" t="s">
        <v>65</v>
      </c>
      <c r="G61" s="5" t="s">
        <v>83</v>
      </c>
      <c r="H61" s="5" t="s">
        <v>70</v>
      </c>
      <c r="I61" s="5" t="s">
        <v>85</v>
      </c>
      <c r="J61" s="5" t="s">
        <v>71</v>
      </c>
      <c r="K61" s="5" t="s">
        <v>72</v>
      </c>
    </row>
    <row r="62" spans="1:11" s="44" customFormat="1" ht="60" x14ac:dyDescent="0.2">
      <c r="A62" s="38">
        <v>33</v>
      </c>
      <c r="B62" s="45" t="s">
        <v>43</v>
      </c>
      <c r="C62" s="39" t="s">
        <v>91</v>
      </c>
      <c r="D62" s="39"/>
      <c r="E62" s="41" t="s">
        <v>52</v>
      </c>
      <c r="F62" s="41">
        <v>1</v>
      </c>
      <c r="G62" s="57"/>
      <c r="H62" s="41">
        <f t="shared" ref="H62:H70" si="7">IF(AND(ISNUMBER(G62),G62&lt;&gt;"",G62&gt;0),F62*ROUND(G62,2),0)</f>
        <v>0</v>
      </c>
      <c r="I62" s="43"/>
      <c r="J62" s="41">
        <v>0</v>
      </c>
      <c r="K62" s="41">
        <f t="shared" ref="K62:K70" si="8">IF(I62="",0,IF(I62="ZW.",H62,ROUND(SUM(H62+J62),2)))</f>
        <v>0</v>
      </c>
    </row>
    <row r="63" spans="1:11" s="44" customFormat="1" ht="72" x14ac:dyDescent="0.2">
      <c r="A63" s="38">
        <v>34</v>
      </c>
      <c r="B63" s="45" t="s">
        <v>44</v>
      </c>
      <c r="C63" s="39" t="s">
        <v>92</v>
      </c>
      <c r="D63" s="39"/>
      <c r="E63" s="41" t="s">
        <v>52</v>
      </c>
      <c r="F63" s="41">
        <v>1</v>
      </c>
      <c r="G63" s="57"/>
      <c r="H63" s="41">
        <f t="shared" si="7"/>
        <v>0</v>
      </c>
      <c r="I63" s="43"/>
      <c r="J63" s="41">
        <v>0</v>
      </c>
      <c r="K63" s="41">
        <f t="shared" si="8"/>
        <v>0</v>
      </c>
    </row>
    <row r="64" spans="1:11" s="44" customFormat="1" ht="24" x14ac:dyDescent="0.2">
      <c r="A64" s="38">
        <v>35</v>
      </c>
      <c r="B64" s="45" t="s">
        <v>45</v>
      </c>
      <c r="C64" s="39" t="s">
        <v>93</v>
      </c>
      <c r="D64" s="39"/>
      <c r="E64" s="41" t="s">
        <v>52</v>
      </c>
      <c r="F64" s="41">
        <v>1</v>
      </c>
      <c r="G64" s="57"/>
      <c r="H64" s="41">
        <f t="shared" si="7"/>
        <v>0</v>
      </c>
      <c r="I64" s="43"/>
      <c r="J64" s="41">
        <v>0</v>
      </c>
      <c r="K64" s="41">
        <f t="shared" si="8"/>
        <v>0</v>
      </c>
    </row>
    <row r="65" spans="1:11" s="44" customFormat="1" ht="24.75" customHeight="1" x14ac:dyDescent="0.2">
      <c r="A65" s="38">
        <v>36</v>
      </c>
      <c r="B65" s="45" t="s">
        <v>46</v>
      </c>
      <c r="C65" s="39" t="s">
        <v>94</v>
      </c>
      <c r="D65" s="39"/>
      <c r="E65" s="41" t="s">
        <v>52</v>
      </c>
      <c r="F65" s="41">
        <v>1</v>
      </c>
      <c r="G65" s="57"/>
      <c r="H65" s="41">
        <f t="shared" si="7"/>
        <v>0</v>
      </c>
      <c r="I65" s="43"/>
      <c r="J65" s="41">
        <v>0</v>
      </c>
      <c r="K65" s="41">
        <f t="shared" si="8"/>
        <v>0</v>
      </c>
    </row>
    <row r="66" spans="1:11" s="44" customFormat="1" ht="48" x14ac:dyDescent="0.2">
      <c r="A66" s="38">
        <v>37</v>
      </c>
      <c r="B66" s="45" t="s">
        <v>47</v>
      </c>
      <c r="C66" s="39" t="s">
        <v>95</v>
      </c>
      <c r="D66" s="39"/>
      <c r="E66" s="41" t="s">
        <v>52</v>
      </c>
      <c r="F66" s="41">
        <v>1</v>
      </c>
      <c r="G66" s="57"/>
      <c r="H66" s="41">
        <f t="shared" si="7"/>
        <v>0</v>
      </c>
      <c r="I66" s="43"/>
      <c r="J66" s="41">
        <v>0</v>
      </c>
      <c r="K66" s="41">
        <f t="shared" si="8"/>
        <v>0</v>
      </c>
    </row>
    <row r="67" spans="1:11" s="44" customFormat="1" ht="45.75" customHeight="1" x14ac:dyDescent="0.2">
      <c r="A67" s="38">
        <v>38</v>
      </c>
      <c r="B67" s="45" t="s">
        <v>48</v>
      </c>
      <c r="C67" s="39" t="s">
        <v>49</v>
      </c>
      <c r="D67" s="39"/>
      <c r="E67" s="41" t="s">
        <v>52</v>
      </c>
      <c r="F67" s="41">
        <v>1</v>
      </c>
      <c r="G67" s="57"/>
      <c r="H67" s="41">
        <f t="shared" si="7"/>
        <v>0</v>
      </c>
      <c r="I67" s="43"/>
      <c r="J67" s="41">
        <v>0</v>
      </c>
      <c r="K67" s="41">
        <f t="shared" si="8"/>
        <v>0</v>
      </c>
    </row>
    <row r="68" spans="1:11" s="44" customFormat="1" ht="24" x14ac:dyDescent="0.2">
      <c r="A68" s="38">
        <v>39</v>
      </c>
      <c r="B68" s="45" t="s">
        <v>36</v>
      </c>
      <c r="C68" s="39" t="s">
        <v>37</v>
      </c>
      <c r="D68" s="39"/>
      <c r="E68" s="41" t="s">
        <v>55</v>
      </c>
      <c r="F68" s="41">
        <v>2</v>
      </c>
      <c r="G68" s="57"/>
      <c r="H68" s="41">
        <f t="shared" si="7"/>
        <v>0</v>
      </c>
      <c r="I68" s="43"/>
      <c r="J68" s="41">
        <v>0</v>
      </c>
      <c r="K68" s="41">
        <f t="shared" si="8"/>
        <v>0</v>
      </c>
    </row>
    <row r="69" spans="1:11" s="44" customFormat="1" ht="35.25" customHeight="1" x14ac:dyDescent="0.2">
      <c r="A69" s="38">
        <v>40</v>
      </c>
      <c r="B69" s="45" t="s">
        <v>22</v>
      </c>
      <c r="C69" s="39" t="s">
        <v>23</v>
      </c>
      <c r="D69" s="39"/>
      <c r="E69" s="41" t="s">
        <v>52</v>
      </c>
      <c r="F69" s="41">
        <v>1</v>
      </c>
      <c r="G69" s="57"/>
      <c r="H69" s="41">
        <f t="shared" si="7"/>
        <v>0</v>
      </c>
      <c r="I69" s="43"/>
      <c r="J69" s="41">
        <v>0</v>
      </c>
      <c r="K69" s="41">
        <f t="shared" si="8"/>
        <v>0</v>
      </c>
    </row>
    <row r="70" spans="1:11" s="44" customFormat="1" ht="63" customHeight="1" x14ac:dyDescent="0.2">
      <c r="A70" s="38">
        <v>41</v>
      </c>
      <c r="B70" s="45" t="s">
        <v>17</v>
      </c>
      <c r="C70" s="40"/>
      <c r="D70" s="39"/>
      <c r="E70" s="41" t="s">
        <v>52</v>
      </c>
      <c r="F70" s="41">
        <v>1</v>
      </c>
      <c r="G70" s="57"/>
      <c r="H70" s="41">
        <f t="shared" si="7"/>
        <v>0</v>
      </c>
      <c r="I70" s="43"/>
      <c r="J70" s="41">
        <v>0</v>
      </c>
      <c r="K70" s="41">
        <f t="shared" si="8"/>
        <v>0</v>
      </c>
    </row>
    <row r="71" spans="1:11" s="26" customFormat="1" ht="26.1" customHeight="1" x14ac:dyDescent="0.25">
      <c r="A71" s="20"/>
      <c r="B71" s="72" t="s">
        <v>104</v>
      </c>
      <c r="C71" s="72"/>
      <c r="D71" s="21"/>
      <c r="E71" s="22"/>
      <c r="F71" s="22"/>
      <c r="G71" s="23"/>
      <c r="H71" s="24">
        <f>ROUND(SUM(H66:H70),2)</f>
        <v>0</v>
      </c>
      <c r="I71" s="23"/>
      <c r="J71" s="25">
        <f>SUM(J62:J70)</f>
        <v>0</v>
      </c>
      <c r="K71" s="25">
        <f>SUM(K62:K70)</f>
        <v>0</v>
      </c>
    </row>
    <row r="72" spans="1:11" s="17" customFormat="1" ht="27" customHeight="1" x14ac:dyDescent="0.2">
      <c r="A72" s="68" t="s">
        <v>96</v>
      </c>
      <c r="B72" s="68"/>
      <c r="C72" s="68"/>
      <c r="D72" s="68"/>
      <c r="E72" s="68"/>
      <c r="F72" s="68"/>
      <c r="G72" s="68"/>
      <c r="H72" s="68"/>
      <c r="I72" s="68"/>
      <c r="J72" s="68"/>
      <c r="K72" s="68"/>
    </row>
    <row r="73" spans="1:11" s="6" customFormat="1" ht="78.75" x14ac:dyDescent="0.2">
      <c r="A73" s="5" t="s">
        <v>57</v>
      </c>
      <c r="B73" s="5" t="s">
        <v>0</v>
      </c>
      <c r="C73" s="5" t="s">
        <v>84</v>
      </c>
      <c r="D73" s="5" t="s">
        <v>86</v>
      </c>
      <c r="E73" s="5" t="s">
        <v>59</v>
      </c>
      <c r="F73" s="5" t="s">
        <v>65</v>
      </c>
      <c r="G73" s="5" t="s">
        <v>83</v>
      </c>
      <c r="H73" s="5" t="s">
        <v>70</v>
      </c>
      <c r="I73" s="5" t="s">
        <v>85</v>
      </c>
      <c r="J73" s="5" t="s">
        <v>71</v>
      </c>
      <c r="K73" s="5" t="s">
        <v>72</v>
      </c>
    </row>
    <row r="74" spans="1:11" s="44" customFormat="1" ht="72" x14ac:dyDescent="0.2">
      <c r="A74" s="38">
        <v>42</v>
      </c>
      <c r="B74" s="45" t="s">
        <v>50</v>
      </c>
      <c r="C74" s="58" t="s">
        <v>97</v>
      </c>
      <c r="D74" s="58"/>
      <c r="E74" s="41" t="s">
        <v>52</v>
      </c>
      <c r="F74" s="41">
        <v>1</v>
      </c>
      <c r="G74" s="57"/>
      <c r="H74" s="41">
        <f t="shared" ref="H74:H77" si="9">IF(AND(ISNUMBER(G74),G74&lt;&gt;"",G74&gt;0),F74*ROUND(G74,2),0)</f>
        <v>0</v>
      </c>
      <c r="I74" s="43"/>
      <c r="J74" s="41">
        <v>0</v>
      </c>
      <c r="K74" s="41">
        <f t="shared" ref="K74:K77" si="10">IF(I74="",0,IF(I74="ZW.",H74,ROUND(SUM(H74+J74),2)))</f>
        <v>0</v>
      </c>
    </row>
    <row r="75" spans="1:11" s="44" customFormat="1" ht="144" x14ac:dyDescent="0.2">
      <c r="A75" s="38">
        <v>43</v>
      </c>
      <c r="B75" s="45" t="s">
        <v>51</v>
      </c>
      <c r="C75" s="58" t="s">
        <v>98</v>
      </c>
      <c r="D75" s="58"/>
      <c r="E75" s="41" t="s">
        <v>52</v>
      </c>
      <c r="F75" s="41">
        <v>1</v>
      </c>
      <c r="G75" s="57"/>
      <c r="H75" s="41">
        <f t="shared" si="9"/>
        <v>0</v>
      </c>
      <c r="I75" s="43"/>
      <c r="J75" s="41">
        <v>0</v>
      </c>
      <c r="K75" s="41">
        <f t="shared" si="10"/>
        <v>0</v>
      </c>
    </row>
    <row r="76" spans="1:11" s="44" customFormat="1" ht="96" x14ac:dyDescent="0.2">
      <c r="A76" s="38">
        <v>44</v>
      </c>
      <c r="B76" s="45" t="s">
        <v>100</v>
      </c>
      <c r="C76" s="39" t="s">
        <v>99</v>
      </c>
      <c r="D76" s="39"/>
      <c r="E76" s="41" t="s">
        <v>55</v>
      </c>
      <c r="F76" s="41">
        <v>150</v>
      </c>
      <c r="G76" s="57"/>
      <c r="H76" s="41">
        <f t="shared" si="9"/>
        <v>0</v>
      </c>
      <c r="I76" s="43"/>
      <c r="J76" s="41">
        <v>0</v>
      </c>
      <c r="K76" s="41">
        <f t="shared" si="10"/>
        <v>0</v>
      </c>
    </row>
    <row r="77" spans="1:11" s="44" customFormat="1" ht="48" x14ac:dyDescent="0.2">
      <c r="A77" s="38">
        <v>45</v>
      </c>
      <c r="B77" s="45" t="s">
        <v>17</v>
      </c>
      <c r="C77" s="40"/>
      <c r="D77" s="39"/>
      <c r="E77" s="41" t="s">
        <v>52</v>
      </c>
      <c r="F77" s="41">
        <v>1</v>
      </c>
      <c r="G77" s="57"/>
      <c r="H77" s="41">
        <f t="shared" si="9"/>
        <v>0</v>
      </c>
      <c r="I77" s="43"/>
      <c r="J77" s="41">
        <v>0</v>
      </c>
      <c r="K77" s="41">
        <f t="shared" si="10"/>
        <v>0</v>
      </c>
    </row>
    <row r="78" spans="1:11" s="12" customFormat="1" ht="26.1" customHeight="1" x14ac:dyDescent="0.25">
      <c r="A78" s="20"/>
      <c r="B78" s="72" t="s">
        <v>105</v>
      </c>
      <c r="C78" s="72"/>
      <c r="D78" s="21"/>
      <c r="E78" s="22"/>
      <c r="F78" s="22"/>
      <c r="G78" s="23"/>
      <c r="H78" s="24">
        <f>SUM(H74:H77)</f>
        <v>0</v>
      </c>
      <c r="I78" s="23"/>
      <c r="J78" s="25">
        <f>SUM(J74:J77)</f>
        <v>0</v>
      </c>
      <c r="K78" s="25">
        <f>SUM(K74:K77)</f>
        <v>0</v>
      </c>
    </row>
    <row r="79" spans="1:11" s="12" customFormat="1" ht="36" customHeight="1" x14ac:dyDescent="0.25">
      <c r="A79" s="26"/>
      <c r="B79" s="26"/>
      <c r="C79" s="27" t="s">
        <v>101</v>
      </c>
      <c r="D79" s="28"/>
      <c r="E79" s="28"/>
      <c r="F79" s="28"/>
      <c r="G79" s="28"/>
      <c r="H79" s="29">
        <f>ROUND(SUM(H78,H71,H58,H49),2)</f>
        <v>0</v>
      </c>
      <c r="I79" s="30"/>
      <c r="J79" s="31">
        <f>ROUND(SUM(J78,J71,J58,J49),2)</f>
        <v>0</v>
      </c>
      <c r="K79" s="32">
        <f>ROUND(SUM(K78,K71,K58,K49),2)</f>
        <v>0</v>
      </c>
    </row>
    <row r="80" spans="1:11" s="12" customFormat="1" ht="73.5" customHeight="1" x14ac:dyDescent="0.2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33" t="s">
        <v>10</v>
      </c>
    </row>
    <row r="81" spans="1:11" s="12" customFormat="1" ht="15" customHeight="1" x14ac:dyDescent="0.25"/>
    <row r="82" spans="1:11" s="12" customFormat="1" ht="15" customHeight="1" x14ac:dyDescent="0.25">
      <c r="A82" s="73" t="s">
        <v>108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</row>
    <row r="83" spans="1:11" s="12" customFormat="1" ht="15" customHeight="1" x14ac:dyDescent="0.2">
      <c r="E83" s="17"/>
      <c r="F83" s="17"/>
      <c r="G83" s="17"/>
      <c r="H83" s="17"/>
      <c r="I83" s="17"/>
      <c r="J83" s="17"/>
    </row>
    <row r="84" spans="1:11" s="12" customFormat="1" ht="32.25" customHeight="1" x14ac:dyDescent="0.2">
      <c r="A84" s="69" t="s">
        <v>11</v>
      </c>
      <c r="B84" s="70"/>
      <c r="C84" s="70"/>
      <c r="D84" s="70"/>
      <c r="E84" s="70"/>
      <c r="F84" s="70"/>
      <c r="G84" s="70"/>
      <c r="H84" s="70"/>
      <c r="I84" s="70"/>
      <c r="J84" s="17"/>
    </row>
    <row r="85" spans="1:11" s="12" customFormat="1" ht="14.25" x14ac:dyDescent="0.25"/>
    <row r="86" spans="1:11" s="12" customFormat="1" ht="39" customHeight="1" x14ac:dyDescent="0.25">
      <c r="C86" s="16"/>
      <c r="D86" s="16"/>
      <c r="F86" s="67"/>
      <c r="G86" s="67"/>
      <c r="H86" s="67"/>
    </row>
    <row r="87" spans="1:11" s="12" customFormat="1" ht="45" customHeight="1" x14ac:dyDescent="0.25">
      <c r="C87" s="18"/>
      <c r="D87" s="66" t="s">
        <v>113</v>
      </c>
      <c r="E87" s="66"/>
      <c r="F87" s="66"/>
      <c r="G87" s="66"/>
      <c r="H87" s="66"/>
      <c r="I87" s="19"/>
    </row>
    <row r="88" spans="1:11" x14ac:dyDescent="0.2">
      <c r="B88" s="2"/>
    </row>
    <row r="89" spans="1:11" x14ac:dyDescent="0.2">
      <c r="B89" s="2"/>
    </row>
  </sheetData>
  <mergeCells count="26">
    <mergeCell ref="D87:H87"/>
    <mergeCell ref="A1:K1"/>
    <mergeCell ref="A72:K72"/>
    <mergeCell ref="A84:I84"/>
    <mergeCell ref="F86:H86"/>
    <mergeCell ref="B49:C49"/>
    <mergeCell ref="B58:C58"/>
    <mergeCell ref="B71:C71"/>
    <mergeCell ref="B78:C78"/>
    <mergeCell ref="A82:K82"/>
    <mergeCell ref="A10:K10"/>
    <mergeCell ref="A11:K11"/>
    <mergeCell ref="A44:K44"/>
    <mergeCell ref="A52:K52"/>
    <mergeCell ref="G2:I2"/>
    <mergeCell ref="A5:I5"/>
    <mergeCell ref="A7:I7"/>
    <mergeCell ref="A9:K9"/>
    <mergeCell ref="A18:K18"/>
    <mergeCell ref="A23:K23"/>
    <mergeCell ref="A29:K29"/>
    <mergeCell ref="A59:K59"/>
    <mergeCell ref="A60:K60"/>
    <mergeCell ref="A50:K50"/>
    <mergeCell ref="A14:K14"/>
    <mergeCell ref="A16:K16"/>
  </mergeCells>
  <dataValidations count="1">
    <dataValidation type="list" allowBlank="1" showInputMessage="1" showErrorMessage="1" sqref="I19:I22 I24:I28 I30:I43 I62:I70 I45:I48 I53:I57 I74:I77">
      <formula1>"23%,8%,5%,0%,ZW."</formula1>
    </dataValidation>
  </dataValidations>
  <pageMargins left="0.7" right="0.7" top="0.75" bottom="0.75" header="0.3" footer="0.3"/>
  <pageSetup paperSize="9" scale="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ZUS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Tabaszewski, Grzegorz</dc:creator>
  <cp:lastModifiedBy>Katarzyna Pszczółkowska</cp:lastModifiedBy>
  <cp:lastPrinted>2025-12-22T09:30:09Z</cp:lastPrinted>
  <dcterms:created xsi:type="dcterms:W3CDTF">2018-02-22T06:31:59Z</dcterms:created>
  <dcterms:modified xsi:type="dcterms:W3CDTF">2026-01-13T12:56:06Z</dcterms:modified>
</cp:coreProperties>
</file>